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Fiche" sheetId="2" state="visible" r:id="rId2"/>
    <sheet name="Exe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+0.00;-0.00;0.00"/>
  </numFmts>
  <fonts count="6">
    <font>
      <name val="Calibri"/>
      <family val="2"/>
      <color theme="1"/>
      <sz val="11"/>
      <scheme val="minor"/>
    </font>
    <font>
      <b val="1"/>
      <color rgb="000B2E4F"/>
      <sz val="14"/>
    </font>
    <font>
      <b val="1"/>
    </font>
    <font>
      <color rgb="000F766E"/>
      <u val="single"/>
    </font>
    <font>
      <b val="1"/>
      <color rgb="00FFFFFF"/>
    </font>
    <font>
      <i val="1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0B2E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2" fontId="0" fillId="3" borderId="1" applyAlignment="1" pivotButton="0" quotePrefix="0" xfId="0">
      <alignment horizontal="center" vertical="center"/>
    </xf>
    <xf numFmtId="164" fontId="0" fillId="2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2" fontId="0" fillId="2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xiospec.com/signup?utm_source=workbook&amp;utm_medium=xlsx&amp;utm_campaign=torque-wrench-calibration-record&amp;lang=fr-FR" TargetMode="External" Id="rId1" /><Relationship Type="http://schemas.openxmlformats.org/officeDocument/2006/relationships/hyperlink" Target="https://axiospec.com/fr-FR/tool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Fiche d'étalonnage de clé dynamométrique</t>
        </is>
      </c>
    </row>
    <row r="3">
      <c r="A3" s="2" t="inlineStr">
        <is>
          <t>Comment utiliser cette fiche</t>
        </is>
      </c>
    </row>
    <row r="4">
      <c r="A4" s="3" t="inlineStr">
        <is>
          <t>1. Remplissez les cellules jaunes en haut : la clé, la valeur minimale de son échelle et son couple maximal, la tolérance, le testeur de couple utilisé et la date.</t>
        </is>
      </c>
    </row>
    <row r="5">
      <c r="A5" s="3" t="inlineStr">
        <is>
          <t>2. Tolérance : l'ISO 6789-1:2017 admet ±4 % pour les clés de type II classes A, B et C dont le maximum dépasse 10 N·m, et ±6 % jusqu'à 10 N·m inclus. Les classes D à G admettent ±6 %. Si le fabricant donne une valeur plus serrée, utilisez-la.</t>
        </is>
      </c>
    </row>
    <row r="6">
      <c r="A6" s="3" t="inlineStr">
        <is>
          <t>3. Réglez la clé sur chaque point d'essai : la valeur minimale de l'échelle, puis 60 % et 100 % du maximum. Les valeurs de réglage se remplissent à partir de l'étendue saisie.</t>
        </is>
      </c>
    </row>
    <row r="7">
      <c r="A7" s="3" t="inlineStr">
        <is>
          <t>4. Prenez cinq relevés à chaque point sur un testeur de couple et saisissez-les dans le tableau Avant ajustage avant d'ajuster quoi que ce soit.</t>
        </is>
      </c>
    </row>
    <row r="8">
      <c r="A8" s="3" t="inlineStr">
        <is>
          <t>5. Chaque relevé est jugé seul. Un seul relevé hors tolérance rend la clé non conforme.</t>
        </is>
      </c>
    </row>
    <row r="9">
      <c r="A9" s="3" t="inlineStr">
        <is>
          <t>6. Si elle est non conforme et que vous l'ajustez, refaites les trois points dans le tableau Après ajustage. Le statut retient le résultat Après ajustage quand il existe.</t>
        </is>
      </c>
    </row>
    <row r="10">
      <c r="A10" s="3" t="inlineStr"/>
    </row>
    <row r="11">
      <c r="A11" s="2" t="inlineStr">
        <is>
          <t>Bonnes pratiques</t>
        </is>
      </c>
    </row>
    <row r="12">
      <c r="A12" s="3" t="inlineStr">
        <is>
          <t>Utilisez un testeur dont l'erreur ne dépasse pas le quart de la tolérance de la clé (±1 % pour une clé à ±4 %), avec un certificat d'étalonnage en cours de validité. Sans procédure interne, l'ISO 6789-2 admet jusqu'à 24 mois entre deux étalonnages du testeur.</t>
        </is>
      </c>
    </row>
    <row r="13">
      <c r="A13" s="3" t="inlineStr">
        <is>
          <t>Sans procédure interne, l'article 4.1 de l'ISO 6789-2:2017 prévoit 12 mois ou 5 000 cycles, au premier des deux atteint, à compter de la première utilisation. Vérifiez plus tôt après une surcharge au-delà de 125 % du maximum, une réparation, une chute ou toute autre mauvaise manipulation.</t>
        </is>
      </c>
    </row>
    <row r="14">
      <c r="A14" s="3" t="inlineStr">
        <is>
          <t>Rangez les clés à déclenchement réglées sur la valeur minimale de l'échelle, jamais en dessous. N'utilisez jamais une clé dynamométrique pour débloquer une vis ou un écrou.</t>
        </is>
      </c>
    </row>
    <row r="15">
      <c r="A15" s="3" t="inlineStr">
        <is>
          <t>Il s'agit d'une vérification interne selon les limites de l'ISO 6789-1. Ce n'est pas un certificat d'étalonnage ISO 6789-2, qui indique aussi l'incertitude de mesure et provient d'un laboratoire d'étalonnage.</t>
        </is>
      </c>
    </row>
    <row r="16">
      <c r="A16" s="3" t="inlineStr"/>
    </row>
    <row r="17">
      <c r="A17" s="4" t="inlineStr">
        <is>
          <t>Suivez l'échéance de chaque clé dynamométrique et gardez cette fiche avec elle, gratuitement jusqu'à 50 instruments : axiospec.com/signup</t>
        </is>
      </c>
    </row>
    <row r="18">
      <c r="A18" s="4" t="inlineStr">
        <is>
          <t>Autres outils d'étalonnage gratuits : axiospec.com/tools</t>
        </is>
      </c>
    </row>
  </sheetData>
  <hyperlinks>
    <hyperlink xmlns:r="http://schemas.openxmlformats.org/officeDocument/2006/relationships" ref="A17" r:id="rId1"/>
    <hyperlink xmlns:r="http://schemas.openxmlformats.org/officeDocument/2006/relationships" ref="A1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3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Fiche d'étalonnage de clé dynamométrique</t>
        </is>
      </c>
    </row>
    <row r="2">
      <c r="A2" t="inlineStr">
        <is>
          <t>Vérification interne d'une clé à déclenchement selon les limites de l'ISO 6789-1:2017. Les cellules jaunes sont à remplir.</t>
        </is>
      </c>
    </row>
    <row r="3">
      <c r="D3" s="5" t="inlineStr">
        <is>
          <t>Résultats</t>
        </is>
      </c>
    </row>
    <row r="4">
      <c r="A4" s="5" t="inlineStr">
        <is>
          <t>ID de la clé</t>
        </is>
      </c>
      <c r="B4" s="6" t="n"/>
      <c r="D4" s="5" t="inlineStr">
        <is>
          <t>Avant ajustage</t>
        </is>
      </c>
      <c r="E4" s="7">
        <f>IF(COUNT(D24:D38)=0,"",IF(COUNTIF(F24:F38,"Non conforme")&gt;0,"Non conforme",IF(COUNTIF(F24:F38,"Conforme")&lt;15,"Incomplet","Conforme")))</f>
        <v/>
      </c>
    </row>
    <row r="5">
      <c r="A5" s="5" t="inlineStr">
        <is>
          <t>Marque et modèle</t>
        </is>
      </c>
      <c r="B5" s="6" t="n"/>
      <c r="D5" s="5" t="inlineStr">
        <is>
          <t>Après ajustage</t>
        </is>
      </c>
      <c r="E5" s="7">
        <f>IF(COUNT(D43:D57)=0,"",IF(COUNTIF(F43:F57,"Non conforme")&gt;0,"Non conforme",IF(COUNTIF(F43:F57,"Conforme")&lt;15,"Incomplet","Conforme")))</f>
        <v/>
      </c>
    </row>
    <row r="6">
      <c r="A6" s="5" t="inlineStr">
        <is>
          <t>Numéro de série</t>
        </is>
      </c>
      <c r="B6" s="6" t="n"/>
      <c r="D6" s="5" t="inlineStr">
        <is>
          <t>Statut</t>
        </is>
      </c>
      <c r="E6" s="8">
        <f>IF(E5&lt;&gt;"",E5,E4)</f>
        <v/>
      </c>
    </row>
    <row r="7">
      <c r="A7" s="5" t="inlineStr">
        <is>
          <t>Type et classe ISO 6789</t>
        </is>
      </c>
      <c r="B7" s="6" t="n"/>
      <c r="D7" s="5" t="inlineStr">
        <is>
          <t>Plus grand écart avant ajustage (%)</t>
        </is>
      </c>
      <c r="E7" s="9">
        <f>IF(COUNT(G24:G38)=0,"",MAX(G24:G38))</f>
        <v/>
      </c>
    </row>
    <row r="8">
      <c r="A8" s="5" t="inlineStr">
        <is>
          <t>Valeur minimale de l'échelle</t>
        </is>
      </c>
      <c r="B8" s="6" t="n"/>
      <c r="D8" s="5" t="inlineStr">
        <is>
          <t>Plus grand écart après ajustage (%)</t>
        </is>
      </c>
      <c r="E8" s="9">
        <f>IF(COUNT(G43:G57)=0,"",MAX(G43:G57))</f>
        <v/>
      </c>
    </row>
    <row r="9">
      <c r="A9" s="5" t="inlineStr">
        <is>
          <t>Couple maximal</t>
        </is>
      </c>
      <c r="B9" s="6" t="n"/>
    </row>
    <row r="10">
      <c r="A10" s="5" t="inlineStr">
        <is>
          <t>Unités</t>
        </is>
      </c>
      <c r="B10" s="6" t="inlineStr">
        <is>
          <t>N·m</t>
        </is>
      </c>
    </row>
    <row r="11">
      <c r="A11" s="5" t="inlineStr">
        <is>
          <t>Carré d'entraînement</t>
        </is>
      </c>
      <c r="B11" s="6" t="n"/>
    </row>
    <row r="12">
      <c r="A12" s="5" t="inlineStr">
        <is>
          <t>Sens vérifié</t>
        </is>
      </c>
      <c r="B12" s="6" t="n"/>
    </row>
    <row r="13">
      <c r="A13" s="5" t="inlineStr">
        <is>
          <t>Tolérance (± %)</t>
        </is>
      </c>
      <c r="B13" s="6" t="n">
        <v>4</v>
      </c>
    </row>
    <row r="14">
      <c r="A14" s="5" t="inlineStr">
        <is>
          <t>ID du testeur de couple</t>
        </is>
      </c>
      <c r="B14" s="6" t="n"/>
    </row>
    <row r="15">
      <c r="A15" s="5" t="inlineStr">
        <is>
          <t>Échéance d'étalonnage du testeur</t>
        </is>
      </c>
      <c r="B15" s="10" t="n"/>
    </row>
    <row r="16">
      <c r="A16" s="5" t="inlineStr">
        <is>
          <t>Vérifié par</t>
        </is>
      </c>
      <c r="B16" s="6" t="n"/>
    </row>
    <row r="17">
      <c r="A17" s="5" t="inlineStr">
        <is>
          <t>Date de vérification</t>
        </is>
      </c>
      <c r="B17" s="10" t="n"/>
    </row>
    <row r="18">
      <c r="A18" s="5" t="inlineStr">
        <is>
          <t>Intervalle (mois)</t>
        </is>
      </c>
      <c r="B18" s="6" t="n">
        <v>12</v>
      </c>
    </row>
    <row r="19">
      <c r="A19" s="5" t="inlineStr">
        <is>
          <t>Prochaine échéance</t>
        </is>
      </c>
      <c r="B19" s="11">
        <f>IF(AND(COUNT($B$17)=1,COUNT($B$18)=1),EDATE($B$17,$B$18),"")</f>
        <v/>
      </c>
    </row>
    <row r="22">
      <c r="A22" s="5" t="inlineStr">
        <is>
          <t>Avant ajustage : relevés avant tout ajustage</t>
        </is>
      </c>
    </row>
    <row r="23">
      <c r="A23" s="12" t="inlineStr">
        <is>
          <t>Point d'essai</t>
        </is>
      </c>
      <c r="B23" s="12" t="inlineStr">
        <is>
          <t>Valeur de réglage</t>
        </is>
      </c>
      <c r="C23" s="12" t="inlineStr">
        <is>
          <t>Relevé</t>
        </is>
      </c>
      <c r="D23" s="12" t="inlineStr">
        <is>
          <t>Relevé du testeur</t>
        </is>
      </c>
      <c r="E23" s="12" t="inlineStr">
        <is>
          <t>Écart (%)</t>
        </is>
      </c>
      <c r="F23" s="12" t="inlineStr">
        <is>
          <t>Résultat</t>
        </is>
      </c>
      <c r="G23" s="12" t="inlineStr">
        <is>
          <t>Écart absolu (%)</t>
        </is>
      </c>
    </row>
    <row r="24">
      <c r="A24" s="13" t="inlineStr">
        <is>
          <t>Valeur minimale de l'échelle</t>
        </is>
      </c>
      <c r="B24" s="9">
        <f>IF(COUNT($B$8)=1,$B$8,"")</f>
        <v/>
      </c>
      <c r="C24" s="7" t="n">
        <v>1</v>
      </c>
      <c r="D24" s="14" t="n"/>
      <c r="E24" s="15">
        <f>IF(AND(COUNT(D24)=1,COUNT(B24)=1),(D24-B24)/B24*100,"")</f>
        <v/>
      </c>
      <c r="F24" s="7">
        <f>IF(OR(E24="",COUNT($B$13)=0),"",IF(ABS(E24)&lt;=$B$13,"Conforme","Non conforme"))</f>
        <v/>
      </c>
      <c r="G24" s="9">
        <f>IF(E24="","",ABS(E24))</f>
        <v/>
      </c>
    </row>
    <row r="25">
      <c r="A25" s="13" t="inlineStr">
        <is>
          <t>Valeur minimale de l'échelle</t>
        </is>
      </c>
      <c r="B25" s="9">
        <f>IF(COUNT($B$8)=1,$B$8,"")</f>
        <v/>
      </c>
      <c r="C25" s="7" t="n">
        <v>2</v>
      </c>
      <c r="D25" s="14" t="n"/>
      <c r="E25" s="15">
        <f>IF(AND(COUNT(D25)=1,COUNT(B25)=1),(D25-B25)/B25*100,"")</f>
        <v/>
      </c>
      <c r="F25" s="7">
        <f>IF(OR(E25="",COUNT($B$13)=0),"",IF(ABS(E25)&lt;=$B$13,"Conforme","Non conforme"))</f>
        <v/>
      </c>
      <c r="G25" s="9">
        <f>IF(E25="","",ABS(E25))</f>
        <v/>
      </c>
    </row>
    <row r="26">
      <c r="A26" s="13" t="inlineStr">
        <is>
          <t>Valeur minimale de l'échelle</t>
        </is>
      </c>
      <c r="B26" s="9">
        <f>IF(COUNT($B$8)=1,$B$8,"")</f>
        <v/>
      </c>
      <c r="C26" s="7" t="n">
        <v>3</v>
      </c>
      <c r="D26" s="14" t="n"/>
      <c r="E26" s="15">
        <f>IF(AND(COUNT(D26)=1,COUNT(B26)=1),(D26-B26)/B26*100,"")</f>
        <v/>
      </c>
      <c r="F26" s="7">
        <f>IF(OR(E26="",COUNT($B$13)=0),"",IF(ABS(E26)&lt;=$B$13,"Conforme","Non conforme"))</f>
        <v/>
      </c>
      <c r="G26" s="9">
        <f>IF(E26="","",ABS(E26))</f>
        <v/>
      </c>
    </row>
    <row r="27">
      <c r="A27" s="13" t="inlineStr">
        <is>
          <t>Valeur minimale de l'échelle</t>
        </is>
      </c>
      <c r="B27" s="9">
        <f>IF(COUNT($B$8)=1,$B$8,"")</f>
        <v/>
      </c>
      <c r="C27" s="7" t="n">
        <v>4</v>
      </c>
      <c r="D27" s="14" t="n"/>
      <c r="E27" s="15">
        <f>IF(AND(COUNT(D27)=1,COUNT(B27)=1),(D27-B27)/B27*100,"")</f>
        <v/>
      </c>
      <c r="F27" s="7">
        <f>IF(OR(E27="",COUNT($B$13)=0),"",IF(ABS(E27)&lt;=$B$13,"Conforme","Non conforme"))</f>
        <v/>
      </c>
      <c r="G27" s="9">
        <f>IF(E27="","",ABS(E27))</f>
        <v/>
      </c>
    </row>
    <row r="28">
      <c r="A28" s="13" t="inlineStr">
        <is>
          <t>Valeur minimale de l'échelle</t>
        </is>
      </c>
      <c r="B28" s="9">
        <f>IF(COUNT($B$8)=1,$B$8,"")</f>
        <v/>
      </c>
      <c r="C28" s="7" t="n">
        <v>5</v>
      </c>
      <c r="D28" s="14" t="n"/>
      <c r="E28" s="15">
        <f>IF(AND(COUNT(D28)=1,COUNT(B28)=1),(D28-B28)/B28*100,"")</f>
        <v/>
      </c>
      <c r="F28" s="7">
        <f>IF(OR(E28="",COUNT($B$13)=0),"",IF(ABS(E28)&lt;=$B$13,"Conforme","Non conforme"))</f>
        <v/>
      </c>
      <c r="G28" s="9">
        <f>IF(E28="","",ABS(E28))</f>
        <v/>
      </c>
    </row>
    <row r="29">
      <c r="A29" s="13" t="inlineStr">
        <is>
          <t>60 % du maximum</t>
        </is>
      </c>
      <c r="B29" s="9">
        <f>IF(COUNT($B$9)=1,ROUND(0.6*$B$9,2),"")</f>
        <v/>
      </c>
      <c r="C29" s="7" t="n">
        <v>1</v>
      </c>
      <c r="D29" s="14" t="n"/>
      <c r="E29" s="15">
        <f>IF(AND(COUNT(D29)=1,COUNT(B29)=1),(D29-B29)/B29*100,"")</f>
        <v/>
      </c>
      <c r="F29" s="7">
        <f>IF(OR(E29="",COUNT($B$13)=0),"",IF(ABS(E29)&lt;=$B$13,"Conforme","Non conforme"))</f>
        <v/>
      </c>
      <c r="G29" s="9">
        <f>IF(E29="","",ABS(E29))</f>
        <v/>
      </c>
    </row>
    <row r="30">
      <c r="A30" s="13" t="inlineStr">
        <is>
          <t>60 % du maximum</t>
        </is>
      </c>
      <c r="B30" s="9">
        <f>IF(COUNT($B$9)=1,ROUND(0.6*$B$9,2),"")</f>
        <v/>
      </c>
      <c r="C30" s="7" t="n">
        <v>2</v>
      </c>
      <c r="D30" s="14" t="n"/>
      <c r="E30" s="15">
        <f>IF(AND(COUNT(D30)=1,COUNT(B30)=1),(D30-B30)/B30*100,"")</f>
        <v/>
      </c>
      <c r="F30" s="7">
        <f>IF(OR(E30="",COUNT($B$13)=0),"",IF(ABS(E30)&lt;=$B$13,"Conforme","Non conforme"))</f>
        <v/>
      </c>
      <c r="G30" s="9">
        <f>IF(E30="","",ABS(E30))</f>
        <v/>
      </c>
    </row>
    <row r="31">
      <c r="A31" s="13" t="inlineStr">
        <is>
          <t>60 % du maximum</t>
        </is>
      </c>
      <c r="B31" s="9">
        <f>IF(COUNT($B$9)=1,ROUND(0.6*$B$9,2),"")</f>
        <v/>
      </c>
      <c r="C31" s="7" t="n">
        <v>3</v>
      </c>
      <c r="D31" s="14" t="n"/>
      <c r="E31" s="15">
        <f>IF(AND(COUNT(D31)=1,COUNT(B31)=1),(D31-B31)/B31*100,"")</f>
        <v/>
      </c>
      <c r="F31" s="7">
        <f>IF(OR(E31="",COUNT($B$13)=0),"",IF(ABS(E31)&lt;=$B$13,"Conforme","Non conforme"))</f>
        <v/>
      </c>
      <c r="G31" s="9">
        <f>IF(E31="","",ABS(E31))</f>
        <v/>
      </c>
    </row>
    <row r="32">
      <c r="A32" s="13" t="inlineStr">
        <is>
          <t>60 % du maximum</t>
        </is>
      </c>
      <c r="B32" s="9">
        <f>IF(COUNT($B$9)=1,ROUND(0.6*$B$9,2),"")</f>
        <v/>
      </c>
      <c r="C32" s="7" t="n">
        <v>4</v>
      </c>
      <c r="D32" s="14" t="n"/>
      <c r="E32" s="15">
        <f>IF(AND(COUNT(D32)=1,COUNT(B32)=1),(D32-B32)/B32*100,"")</f>
        <v/>
      </c>
      <c r="F32" s="7">
        <f>IF(OR(E32="",COUNT($B$13)=0),"",IF(ABS(E32)&lt;=$B$13,"Conforme","Non conforme"))</f>
        <v/>
      </c>
      <c r="G32" s="9">
        <f>IF(E32="","",ABS(E32))</f>
        <v/>
      </c>
    </row>
    <row r="33">
      <c r="A33" s="13" t="inlineStr">
        <is>
          <t>60 % du maximum</t>
        </is>
      </c>
      <c r="B33" s="9">
        <f>IF(COUNT($B$9)=1,ROUND(0.6*$B$9,2),"")</f>
        <v/>
      </c>
      <c r="C33" s="7" t="n">
        <v>5</v>
      </c>
      <c r="D33" s="14" t="n"/>
      <c r="E33" s="15">
        <f>IF(AND(COUNT(D33)=1,COUNT(B33)=1),(D33-B33)/B33*100,"")</f>
        <v/>
      </c>
      <c r="F33" s="7">
        <f>IF(OR(E33="",COUNT($B$13)=0),"",IF(ABS(E33)&lt;=$B$13,"Conforme","Non conforme"))</f>
        <v/>
      </c>
      <c r="G33" s="9">
        <f>IF(E33="","",ABS(E33))</f>
        <v/>
      </c>
    </row>
    <row r="34">
      <c r="A34" s="13" t="inlineStr">
        <is>
          <t>100 % du maximum</t>
        </is>
      </c>
      <c r="B34" s="9">
        <f>IF(COUNT($B$9)=1,$B$9,"")</f>
        <v/>
      </c>
      <c r="C34" s="7" t="n">
        <v>1</v>
      </c>
      <c r="D34" s="14" t="n"/>
      <c r="E34" s="15">
        <f>IF(AND(COUNT(D34)=1,COUNT(B34)=1),(D34-B34)/B34*100,"")</f>
        <v/>
      </c>
      <c r="F34" s="7">
        <f>IF(OR(E34="",COUNT($B$13)=0),"",IF(ABS(E34)&lt;=$B$13,"Conforme","Non conforme"))</f>
        <v/>
      </c>
      <c r="G34" s="9">
        <f>IF(E34="","",ABS(E34))</f>
        <v/>
      </c>
    </row>
    <row r="35">
      <c r="A35" s="13" t="inlineStr">
        <is>
          <t>100 % du maximum</t>
        </is>
      </c>
      <c r="B35" s="9">
        <f>IF(COUNT($B$9)=1,$B$9,"")</f>
        <v/>
      </c>
      <c r="C35" s="7" t="n">
        <v>2</v>
      </c>
      <c r="D35" s="14" t="n"/>
      <c r="E35" s="15">
        <f>IF(AND(COUNT(D35)=1,COUNT(B35)=1),(D35-B35)/B35*100,"")</f>
        <v/>
      </c>
      <c r="F35" s="7">
        <f>IF(OR(E35="",COUNT($B$13)=0),"",IF(ABS(E35)&lt;=$B$13,"Conforme","Non conforme"))</f>
        <v/>
      </c>
      <c r="G35" s="9">
        <f>IF(E35="","",ABS(E35))</f>
        <v/>
      </c>
    </row>
    <row r="36">
      <c r="A36" s="13" t="inlineStr">
        <is>
          <t>100 % du maximum</t>
        </is>
      </c>
      <c r="B36" s="9">
        <f>IF(COUNT($B$9)=1,$B$9,"")</f>
        <v/>
      </c>
      <c r="C36" s="7" t="n">
        <v>3</v>
      </c>
      <c r="D36" s="14" t="n"/>
      <c r="E36" s="15">
        <f>IF(AND(COUNT(D36)=1,COUNT(B36)=1),(D36-B36)/B36*100,"")</f>
        <v/>
      </c>
      <c r="F36" s="7">
        <f>IF(OR(E36="",COUNT($B$13)=0),"",IF(ABS(E36)&lt;=$B$13,"Conforme","Non conforme"))</f>
        <v/>
      </c>
      <c r="G36" s="9">
        <f>IF(E36="","",ABS(E36))</f>
        <v/>
      </c>
    </row>
    <row r="37">
      <c r="A37" s="13" t="inlineStr">
        <is>
          <t>100 % du maximum</t>
        </is>
      </c>
      <c r="B37" s="9">
        <f>IF(COUNT($B$9)=1,$B$9,"")</f>
        <v/>
      </c>
      <c r="C37" s="7" t="n">
        <v>4</v>
      </c>
      <c r="D37" s="14" t="n"/>
      <c r="E37" s="15">
        <f>IF(AND(COUNT(D37)=1,COUNT(B37)=1),(D37-B37)/B37*100,"")</f>
        <v/>
      </c>
      <c r="F37" s="7">
        <f>IF(OR(E37="",COUNT($B$13)=0),"",IF(ABS(E37)&lt;=$B$13,"Conforme","Non conforme"))</f>
        <v/>
      </c>
      <c r="G37" s="9">
        <f>IF(E37="","",ABS(E37))</f>
        <v/>
      </c>
    </row>
    <row r="38">
      <c r="A38" s="13" t="inlineStr">
        <is>
          <t>100 % du maximum</t>
        </is>
      </c>
      <c r="B38" s="9">
        <f>IF(COUNT($B$9)=1,$B$9,"")</f>
        <v/>
      </c>
      <c r="C38" s="7" t="n">
        <v>5</v>
      </c>
      <c r="D38" s="14" t="n"/>
      <c r="E38" s="15">
        <f>IF(AND(COUNT(D38)=1,COUNT(B38)=1),(D38-B38)/B38*100,"")</f>
        <v/>
      </c>
      <c r="F38" s="7">
        <f>IF(OR(E38="",COUNT($B$13)=0),"",IF(ABS(E38)&lt;=$B$13,"Conforme","Non conforme"))</f>
        <v/>
      </c>
      <c r="G38" s="9">
        <f>IF(E38="","",ABS(E38))</f>
        <v/>
      </c>
    </row>
    <row r="41">
      <c r="A41" s="5" t="inlineStr">
        <is>
          <t>Après ajustage : à remplir seulement si la clé a été ajustée</t>
        </is>
      </c>
    </row>
    <row r="42">
      <c r="A42" s="12" t="inlineStr">
        <is>
          <t>Point d'essai</t>
        </is>
      </c>
      <c r="B42" s="12" t="inlineStr">
        <is>
          <t>Valeur de réglage</t>
        </is>
      </c>
      <c r="C42" s="12" t="inlineStr">
        <is>
          <t>Relevé</t>
        </is>
      </c>
      <c r="D42" s="12" t="inlineStr">
        <is>
          <t>Relevé du testeur</t>
        </is>
      </c>
      <c r="E42" s="12" t="inlineStr">
        <is>
          <t>Écart (%)</t>
        </is>
      </c>
      <c r="F42" s="12" t="inlineStr">
        <is>
          <t>Résultat</t>
        </is>
      </c>
      <c r="G42" s="12" t="inlineStr">
        <is>
          <t>Écart absolu (%)</t>
        </is>
      </c>
    </row>
    <row r="43">
      <c r="A43" s="13" t="inlineStr">
        <is>
          <t>Valeur minimale de l'échelle</t>
        </is>
      </c>
      <c r="B43" s="9">
        <f>IF(COUNT($B$8)=1,$B$8,"")</f>
        <v/>
      </c>
      <c r="C43" s="7" t="n">
        <v>1</v>
      </c>
      <c r="D43" s="14" t="n"/>
      <c r="E43" s="15">
        <f>IF(AND(COUNT(D43)=1,COUNT(B43)=1),(D43-B43)/B43*100,"")</f>
        <v/>
      </c>
      <c r="F43" s="7">
        <f>IF(OR(E43="",COUNT($B$13)=0),"",IF(ABS(E43)&lt;=$B$13,"Conforme","Non conforme"))</f>
        <v/>
      </c>
      <c r="G43" s="9">
        <f>IF(E43="","",ABS(E43))</f>
        <v/>
      </c>
    </row>
    <row r="44">
      <c r="A44" s="13" t="inlineStr">
        <is>
          <t>Valeur minimale de l'échelle</t>
        </is>
      </c>
      <c r="B44" s="9">
        <f>IF(COUNT($B$8)=1,$B$8,"")</f>
        <v/>
      </c>
      <c r="C44" s="7" t="n">
        <v>2</v>
      </c>
      <c r="D44" s="14" t="n"/>
      <c r="E44" s="15">
        <f>IF(AND(COUNT(D44)=1,COUNT(B44)=1),(D44-B44)/B44*100,"")</f>
        <v/>
      </c>
      <c r="F44" s="7">
        <f>IF(OR(E44="",COUNT($B$13)=0),"",IF(ABS(E44)&lt;=$B$13,"Conforme","Non conforme"))</f>
        <v/>
      </c>
      <c r="G44" s="9">
        <f>IF(E44="","",ABS(E44))</f>
        <v/>
      </c>
    </row>
    <row r="45">
      <c r="A45" s="13" t="inlineStr">
        <is>
          <t>Valeur minimale de l'échelle</t>
        </is>
      </c>
      <c r="B45" s="9">
        <f>IF(COUNT($B$8)=1,$B$8,"")</f>
        <v/>
      </c>
      <c r="C45" s="7" t="n">
        <v>3</v>
      </c>
      <c r="D45" s="14" t="n"/>
      <c r="E45" s="15">
        <f>IF(AND(COUNT(D45)=1,COUNT(B45)=1),(D45-B45)/B45*100,"")</f>
        <v/>
      </c>
      <c r="F45" s="7">
        <f>IF(OR(E45="",COUNT($B$13)=0),"",IF(ABS(E45)&lt;=$B$13,"Conforme","Non conforme"))</f>
        <v/>
      </c>
      <c r="G45" s="9">
        <f>IF(E45="","",ABS(E45))</f>
        <v/>
      </c>
    </row>
    <row r="46">
      <c r="A46" s="13" t="inlineStr">
        <is>
          <t>Valeur minimale de l'échelle</t>
        </is>
      </c>
      <c r="B46" s="9">
        <f>IF(COUNT($B$8)=1,$B$8,"")</f>
        <v/>
      </c>
      <c r="C46" s="7" t="n">
        <v>4</v>
      </c>
      <c r="D46" s="14" t="n"/>
      <c r="E46" s="15">
        <f>IF(AND(COUNT(D46)=1,COUNT(B46)=1),(D46-B46)/B46*100,"")</f>
        <v/>
      </c>
      <c r="F46" s="7">
        <f>IF(OR(E46="",COUNT($B$13)=0),"",IF(ABS(E46)&lt;=$B$13,"Conforme","Non conforme"))</f>
        <v/>
      </c>
      <c r="G46" s="9">
        <f>IF(E46="","",ABS(E46))</f>
        <v/>
      </c>
    </row>
    <row r="47">
      <c r="A47" s="13" t="inlineStr">
        <is>
          <t>Valeur minimale de l'échelle</t>
        </is>
      </c>
      <c r="B47" s="9">
        <f>IF(COUNT($B$8)=1,$B$8,"")</f>
        <v/>
      </c>
      <c r="C47" s="7" t="n">
        <v>5</v>
      </c>
      <c r="D47" s="14" t="n"/>
      <c r="E47" s="15">
        <f>IF(AND(COUNT(D47)=1,COUNT(B47)=1),(D47-B47)/B47*100,"")</f>
        <v/>
      </c>
      <c r="F47" s="7">
        <f>IF(OR(E47="",COUNT($B$13)=0),"",IF(ABS(E47)&lt;=$B$13,"Conforme","Non conforme"))</f>
        <v/>
      </c>
      <c r="G47" s="9">
        <f>IF(E47="","",ABS(E47))</f>
        <v/>
      </c>
    </row>
    <row r="48">
      <c r="A48" s="13" t="inlineStr">
        <is>
          <t>60 % du maximum</t>
        </is>
      </c>
      <c r="B48" s="9">
        <f>IF(COUNT($B$9)=1,ROUND(0.6*$B$9,2),"")</f>
        <v/>
      </c>
      <c r="C48" s="7" t="n">
        <v>1</v>
      </c>
      <c r="D48" s="14" t="n"/>
      <c r="E48" s="15">
        <f>IF(AND(COUNT(D48)=1,COUNT(B48)=1),(D48-B48)/B48*100,"")</f>
        <v/>
      </c>
      <c r="F48" s="7">
        <f>IF(OR(E48="",COUNT($B$13)=0),"",IF(ABS(E48)&lt;=$B$13,"Conforme","Non conforme"))</f>
        <v/>
      </c>
      <c r="G48" s="9">
        <f>IF(E48="","",ABS(E48))</f>
        <v/>
      </c>
    </row>
    <row r="49">
      <c r="A49" s="13" t="inlineStr">
        <is>
          <t>60 % du maximum</t>
        </is>
      </c>
      <c r="B49" s="9">
        <f>IF(COUNT($B$9)=1,ROUND(0.6*$B$9,2),"")</f>
        <v/>
      </c>
      <c r="C49" s="7" t="n">
        <v>2</v>
      </c>
      <c r="D49" s="14" t="n"/>
      <c r="E49" s="15">
        <f>IF(AND(COUNT(D49)=1,COUNT(B49)=1),(D49-B49)/B49*100,"")</f>
        <v/>
      </c>
      <c r="F49" s="7">
        <f>IF(OR(E49="",COUNT($B$13)=0),"",IF(ABS(E49)&lt;=$B$13,"Conforme","Non conforme"))</f>
        <v/>
      </c>
      <c r="G49" s="9">
        <f>IF(E49="","",ABS(E49))</f>
        <v/>
      </c>
    </row>
    <row r="50">
      <c r="A50" s="13" t="inlineStr">
        <is>
          <t>60 % du maximum</t>
        </is>
      </c>
      <c r="B50" s="9">
        <f>IF(COUNT($B$9)=1,ROUND(0.6*$B$9,2),"")</f>
        <v/>
      </c>
      <c r="C50" s="7" t="n">
        <v>3</v>
      </c>
      <c r="D50" s="14" t="n"/>
      <c r="E50" s="15">
        <f>IF(AND(COUNT(D50)=1,COUNT(B50)=1),(D50-B50)/B50*100,"")</f>
        <v/>
      </c>
      <c r="F50" s="7">
        <f>IF(OR(E50="",COUNT($B$13)=0),"",IF(ABS(E50)&lt;=$B$13,"Conforme","Non conforme"))</f>
        <v/>
      </c>
      <c r="G50" s="9">
        <f>IF(E50="","",ABS(E50))</f>
        <v/>
      </c>
    </row>
    <row r="51">
      <c r="A51" s="13" t="inlineStr">
        <is>
          <t>60 % du maximum</t>
        </is>
      </c>
      <c r="B51" s="9">
        <f>IF(COUNT($B$9)=1,ROUND(0.6*$B$9,2),"")</f>
        <v/>
      </c>
      <c r="C51" s="7" t="n">
        <v>4</v>
      </c>
      <c r="D51" s="14" t="n"/>
      <c r="E51" s="15">
        <f>IF(AND(COUNT(D51)=1,COUNT(B51)=1),(D51-B51)/B51*100,"")</f>
        <v/>
      </c>
      <c r="F51" s="7">
        <f>IF(OR(E51="",COUNT($B$13)=0),"",IF(ABS(E51)&lt;=$B$13,"Conforme","Non conforme"))</f>
        <v/>
      </c>
      <c r="G51" s="9">
        <f>IF(E51="","",ABS(E51))</f>
        <v/>
      </c>
    </row>
    <row r="52">
      <c r="A52" s="13" t="inlineStr">
        <is>
          <t>60 % du maximum</t>
        </is>
      </c>
      <c r="B52" s="9">
        <f>IF(COUNT($B$9)=1,ROUND(0.6*$B$9,2),"")</f>
        <v/>
      </c>
      <c r="C52" s="7" t="n">
        <v>5</v>
      </c>
      <c r="D52" s="14" t="n"/>
      <c r="E52" s="15">
        <f>IF(AND(COUNT(D52)=1,COUNT(B52)=1),(D52-B52)/B52*100,"")</f>
        <v/>
      </c>
      <c r="F52" s="7">
        <f>IF(OR(E52="",COUNT($B$13)=0),"",IF(ABS(E52)&lt;=$B$13,"Conforme","Non conforme"))</f>
        <v/>
      </c>
      <c r="G52" s="9">
        <f>IF(E52="","",ABS(E52))</f>
        <v/>
      </c>
    </row>
    <row r="53">
      <c r="A53" s="13" t="inlineStr">
        <is>
          <t>100 % du maximum</t>
        </is>
      </c>
      <c r="B53" s="9">
        <f>IF(COUNT($B$9)=1,$B$9,"")</f>
        <v/>
      </c>
      <c r="C53" s="7" t="n">
        <v>1</v>
      </c>
      <c r="D53" s="14" t="n"/>
      <c r="E53" s="15">
        <f>IF(AND(COUNT(D53)=1,COUNT(B53)=1),(D53-B53)/B53*100,"")</f>
        <v/>
      </c>
      <c r="F53" s="7">
        <f>IF(OR(E53="",COUNT($B$13)=0),"",IF(ABS(E53)&lt;=$B$13,"Conforme","Non conforme"))</f>
        <v/>
      </c>
      <c r="G53" s="9">
        <f>IF(E53="","",ABS(E53))</f>
        <v/>
      </c>
    </row>
    <row r="54">
      <c r="A54" s="13" t="inlineStr">
        <is>
          <t>100 % du maximum</t>
        </is>
      </c>
      <c r="B54" s="9">
        <f>IF(COUNT($B$9)=1,$B$9,"")</f>
        <v/>
      </c>
      <c r="C54" s="7" t="n">
        <v>2</v>
      </c>
      <c r="D54" s="14" t="n"/>
      <c r="E54" s="15">
        <f>IF(AND(COUNT(D54)=1,COUNT(B54)=1),(D54-B54)/B54*100,"")</f>
        <v/>
      </c>
      <c r="F54" s="7">
        <f>IF(OR(E54="",COUNT($B$13)=0),"",IF(ABS(E54)&lt;=$B$13,"Conforme","Non conforme"))</f>
        <v/>
      </c>
      <c r="G54" s="9">
        <f>IF(E54="","",ABS(E54))</f>
        <v/>
      </c>
    </row>
    <row r="55">
      <c r="A55" s="13" t="inlineStr">
        <is>
          <t>100 % du maximum</t>
        </is>
      </c>
      <c r="B55" s="9">
        <f>IF(COUNT($B$9)=1,$B$9,"")</f>
        <v/>
      </c>
      <c r="C55" s="7" t="n">
        <v>3</v>
      </c>
      <c r="D55" s="14" t="n"/>
      <c r="E55" s="15">
        <f>IF(AND(COUNT(D55)=1,COUNT(B55)=1),(D55-B55)/B55*100,"")</f>
        <v/>
      </c>
      <c r="F55" s="7">
        <f>IF(OR(E55="",COUNT($B$13)=0),"",IF(ABS(E55)&lt;=$B$13,"Conforme","Non conforme"))</f>
        <v/>
      </c>
      <c r="G55" s="9">
        <f>IF(E55="","",ABS(E55))</f>
        <v/>
      </c>
    </row>
    <row r="56">
      <c r="A56" s="13" t="inlineStr">
        <is>
          <t>100 % du maximum</t>
        </is>
      </c>
      <c r="B56" s="9">
        <f>IF(COUNT($B$9)=1,$B$9,"")</f>
        <v/>
      </c>
      <c r="C56" s="7" t="n">
        <v>4</v>
      </c>
      <c r="D56" s="14" t="n"/>
      <c r="E56" s="15">
        <f>IF(AND(COUNT(D56)=1,COUNT(B56)=1),(D56-B56)/B56*100,"")</f>
        <v/>
      </c>
      <c r="F56" s="7">
        <f>IF(OR(E56="",COUNT($B$13)=0),"",IF(ABS(E56)&lt;=$B$13,"Conforme","Non conforme"))</f>
        <v/>
      </c>
      <c r="G56" s="9">
        <f>IF(E56="","",ABS(E56))</f>
        <v/>
      </c>
    </row>
    <row r="57">
      <c r="A57" s="13" t="inlineStr">
        <is>
          <t>100 % du maximum</t>
        </is>
      </c>
      <c r="B57" s="9">
        <f>IF(COUNT($B$9)=1,$B$9,"")</f>
        <v/>
      </c>
      <c r="C57" s="7" t="n">
        <v>5</v>
      </c>
      <c r="D57" s="14" t="n"/>
      <c r="E57" s="15">
        <f>IF(AND(COUNT(D57)=1,COUNT(B57)=1),(D57-B57)/B57*100,"")</f>
        <v/>
      </c>
      <c r="F57" s="7">
        <f>IF(OR(E57="",COUNT($B$13)=0),"",IF(ABS(E57)&lt;=$B$13,"Conforme","Non conforme"))</f>
        <v/>
      </c>
      <c r="G57" s="9">
        <f>IF(E57="","",ABS(E57))</f>
        <v/>
      </c>
    </row>
    <row r="59">
      <c r="A59" t="inlineStr">
        <is>
          <t>Écart (%) = (relevé du testeur - valeur de réglage) / valeur de réglage x 100, comme dans l'ISO 6789-1. Chaque relevé doit être dans la tolérance, pris seul.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3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Fiche d'étalonnage de clé dynamométrique</t>
        </is>
      </c>
    </row>
    <row r="2">
      <c r="A2" t="inlineStr">
        <is>
          <t>Vérification interne d'une clé à déclenchement selon les limites de l'ISO 6789-1:2017. Les cellules jaunes sont à remplir.</t>
        </is>
      </c>
    </row>
    <row r="3">
      <c r="D3" s="5" t="inlineStr">
        <is>
          <t>Résultats</t>
        </is>
      </c>
    </row>
    <row r="4">
      <c r="A4" s="5" t="inlineStr">
        <is>
          <t>ID de la clé</t>
        </is>
      </c>
      <c r="B4" s="6" t="inlineStr">
        <is>
          <t>TW-014</t>
        </is>
      </c>
      <c r="D4" s="5" t="inlineStr">
        <is>
          <t>Avant ajustage</t>
        </is>
      </c>
      <c r="E4" s="7">
        <f>IF(COUNT(D24:D38)=0,"",IF(COUNTIF(F24:F38,"Non conforme")&gt;0,"Non conforme",IF(COUNTIF(F24:F38,"Conforme")&lt;15,"Incomplet","Conforme")))</f>
        <v/>
      </c>
    </row>
    <row r="5">
      <c r="A5" s="5" t="inlineStr">
        <is>
          <t>Marque et modèle</t>
        </is>
      </c>
      <c r="B5" s="6" t="inlineStr">
        <is>
          <t>Clé à déclenchement, carré 3/8" (exemple)</t>
        </is>
      </c>
      <c r="D5" s="5" t="inlineStr">
        <is>
          <t>Après ajustage</t>
        </is>
      </c>
      <c r="E5" s="7">
        <f>IF(COUNT(D43:D57)=0,"",IF(COUNTIF(F43:F57,"Non conforme")&gt;0,"Non conforme",IF(COUNTIF(F43:F57,"Conforme")&lt;15,"Incomplet","Conforme")))</f>
        <v/>
      </c>
    </row>
    <row r="6">
      <c r="A6" s="5" t="inlineStr">
        <is>
          <t>Numéro de série</t>
        </is>
      </c>
      <c r="B6" s="6" t="inlineStr">
        <is>
          <t>EX-20481</t>
        </is>
      </c>
      <c r="D6" s="5" t="inlineStr">
        <is>
          <t>Statut</t>
        </is>
      </c>
      <c r="E6" s="8">
        <f>IF(E5&lt;&gt;"",E5,E4)</f>
        <v/>
      </c>
    </row>
    <row r="7">
      <c r="A7" s="5" t="inlineStr">
        <is>
          <t>Type et classe ISO 6789</t>
        </is>
      </c>
      <c r="B7" s="6" t="inlineStr">
        <is>
          <t>Type II classe A</t>
        </is>
      </c>
      <c r="D7" s="5" t="inlineStr">
        <is>
          <t>Plus grand écart avant ajustage (%)</t>
        </is>
      </c>
      <c r="E7" s="9">
        <f>IF(COUNT(G24:G38)=0,"",MAX(G24:G38))</f>
        <v/>
      </c>
    </row>
    <row r="8">
      <c r="A8" s="5" t="inlineStr">
        <is>
          <t>Valeur minimale de l'échelle</t>
        </is>
      </c>
      <c r="B8" s="6" t="n">
        <v>20</v>
      </c>
      <c r="D8" s="5" t="inlineStr">
        <is>
          <t>Plus grand écart après ajustage (%)</t>
        </is>
      </c>
      <c r="E8" s="9">
        <f>IF(COUNT(G43:G57)=0,"",MAX(G43:G57))</f>
        <v/>
      </c>
    </row>
    <row r="9">
      <c r="A9" s="5" t="inlineStr">
        <is>
          <t>Couple maximal</t>
        </is>
      </c>
      <c r="B9" s="6" t="n">
        <v>100</v>
      </c>
    </row>
    <row r="10">
      <c r="A10" s="5" t="inlineStr">
        <is>
          <t>Unités</t>
        </is>
      </c>
      <c r="B10" s="6" t="inlineStr">
        <is>
          <t>N·m</t>
        </is>
      </c>
    </row>
    <row r="11">
      <c r="A11" s="5" t="inlineStr">
        <is>
          <t>Carré d'entraînement</t>
        </is>
      </c>
      <c r="B11" s="6" t="inlineStr">
        <is>
          <t>Carré 3/8"</t>
        </is>
      </c>
    </row>
    <row r="12">
      <c r="A12" s="5" t="inlineStr">
        <is>
          <t>Sens vérifié</t>
        </is>
      </c>
      <c r="B12" s="6" t="inlineStr">
        <is>
          <t>Sens horaire</t>
        </is>
      </c>
    </row>
    <row r="13">
      <c r="A13" s="5" t="inlineStr">
        <is>
          <t>Tolérance (± %)</t>
        </is>
      </c>
      <c r="B13" s="6" t="n">
        <v>4</v>
      </c>
    </row>
    <row r="14">
      <c r="A14" s="5" t="inlineStr">
        <is>
          <t>ID du testeur de couple</t>
        </is>
      </c>
      <c r="B14" s="6" t="inlineStr">
        <is>
          <t>TA-02</t>
        </is>
      </c>
    </row>
    <row r="15">
      <c r="A15" s="5" t="inlineStr">
        <is>
          <t>Échéance d'étalonnage du testeur</t>
        </is>
      </c>
      <c r="B15" s="10" t="n">
        <v>46461</v>
      </c>
    </row>
    <row r="16">
      <c r="A16" s="5" t="inlineStr">
        <is>
          <t>Vérifié par</t>
        </is>
      </c>
      <c r="B16" s="6" t="inlineStr">
        <is>
          <t>J. Rivera</t>
        </is>
      </c>
    </row>
    <row r="17">
      <c r="A17" s="5" t="inlineStr">
        <is>
          <t>Date de vérification</t>
        </is>
      </c>
      <c r="B17" s="10" t="n">
        <v>46326</v>
      </c>
    </row>
    <row r="18">
      <c r="A18" s="5" t="inlineStr">
        <is>
          <t>Intervalle (mois)</t>
        </is>
      </c>
      <c r="B18" s="6" t="n">
        <v>12</v>
      </c>
    </row>
    <row r="19">
      <c r="A19" s="5" t="inlineStr">
        <is>
          <t>Prochaine échéance</t>
        </is>
      </c>
      <c r="B19" s="11">
        <f>IF(AND(COUNT($B$17)=1,COUNT($B$18)=1),EDATE($B$17,$B$18),"")</f>
        <v/>
      </c>
    </row>
    <row r="22">
      <c r="A22" s="5" t="inlineStr">
        <is>
          <t>Avant ajustage : relevés avant tout ajustage</t>
        </is>
      </c>
    </row>
    <row r="23">
      <c r="A23" s="12" t="inlineStr">
        <is>
          <t>Point d'essai</t>
        </is>
      </c>
      <c r="B23" s="12" t="inlineStr">
        <is>
          <t>Valeur de réglage</t>
        </is>
      </c>
      <c r="C23" s="12" t="inlineStr">
        <is>
          <t>Relevé</t>
        </is>
      </c>
      <c r="D23" s="12" t="inlineStr">
        <is>
          <t>Relevé du testeur</t>
        </is>
      </c>
      <c r="E23" s="12" t="inlineStr">
        <is>
          <t>Écart (%)</t>
        </is>
      </c>
      <c r="F23" s="12" t="inlineStr">
        <is>
          <t>Résultat</t>
        </is>
      </c>
      <c r="G23" s="12" t="inlineStr">
        <is>
          <t>Écart absolu (%)</t>
        </is>
      </c>
    </row>
    <row r="24">
      <c r="A24" s="13" t="inlineStr">
        <is>
          <t>Valeur minimale de l'échelle</t>
        </is>
      </c>
      <c r="B24" s="9">
        <f>IF(COUNT($B$8)=1,$B$8,"")</f>
        <v/>
      </c>
      <c r="C24" s="7" t="n">
        <v>1</v>
      </c>
      <c r="D24" s="14" t="n">
        <v>20.46</v>
      </c>
      <c r="E24" s="15">
        <f>IF(AND(COUNT(D24)=1,COUNT(B24)=1),(D24-B24)/B24*100,"")</f>
        <v/>
      </c>
      <c r="F24" s="7">
        <f>IF(OR(E24="",COUNT($B$13)=0),"",IF(ABS(E24)&lt;=$B$13,"Conforme","Non conforme"))</f>
        <v/>
      </c>
      <c r="G24" s="9">
        <f>IF(E24="","",ABS(E24))</f>
        <v/>
      </c>
    </row>
    <row r="25">
      <c r="A25" s="13" t="inlineStr">
        <is>
          <t>Valeur minimale de l'échelle</t>
        </is>
      </c>
      <c r="B25" s="9">
        <f>IF(COUNT($B$8)=1,$B$8,"")</f>
        <v/>
      </c>
      <c r="C25" s="7" t="n">
        <v>2</v>
      </c>
      <c r="D25" s="14" t="n">
        <v>20.38</v>
      </c>
      <c r="E25" s="15">
        <f>IF(AND(COUNT(D25)=1,COUNT(B25)=1),(D25-B25)/B25*100,"")</f>
        <v/>
      </c>
      <c r="F25" s="7">
        <f>IF(OR(E25="",COUNT($B$13)=0),"",IF(ABS(E25)&lt;=$B$13,"Conforme","Non conforme"))</f>
        <v/>
      </c>
      <c r="G25" s="9">
        <f>IF(E25="","",ABS(E25))</f>
        <v/>
      </c>
    </row>
    <row r="26">
      <c r="A26" s="13" t="inlineStr">
        <is>
          <t>Valeur minimale de l'échelle</t>
        </is>
      </c>
      <c r="B26" s="9">
        <f>IF(COUNT($B$8)=1,$B$8,"")</f>
        <v/>
      </c>
      <c r="C26" s="7" t="n">
        <v>3</v>
      </c>
      <c r="D26" s="14" t="n">
        <v>20.61</v>
      </c>
      <c r="E26" s="15">
        <f>IF(AND(COUNT(D26)=1,COUNT(B26)=1),(D26-B26)/B26*100,"")</f>
        <v/>
      </c>
      <c r="F26" s="7">
        <f>IF(OR(E26="",COUNT($B$13)=0),"",IF(ABS(E26)&lt;=$B$13,"Conforme","Non conforme"))</f>
        <v/>
      </c>
      <c r="G26" s="9">
        <f>IF(E26="","",ABS(E26))</f>
        <v/>
      </c>
    </row>
    <row r="27">
      <c r="A27" s="13" t="inlineStr">
        <is>
          <t>Valeur minimale de l'échelle</t>
        </is>
      </c>
      <c r="B27" s="9">
        <f>IF(COUNT($B$8)=1,$B$8,"")</f>
        <v/>
      </c>
      <c r="C27" s="7" t="n">
        <v>4</v>
      </c>
      <c r="D27" s="14" t="n">
        <v>20.52</v>
      </c>
      <c r="E27" s="15">
        <f>IF(AND(COUNT(D27)=1,COUNT(B27)=1),(D27-B27)/B27*100,"")</f>
        <v/>
      </c>
      <c r="F27" s="7">
        <f>IF(OR(E27="",COUNT($B$13)=0),"",IF(ABS(E27)&lt;=$B$13,"Conforme","Non conforme"))</f>
        <v/>
      </c>
      <c r="G27" s="9">
        <f>IF(E27="","",ABS(E27))</f>
        <v/>
      </c>
    </row>
    <row r="28">
      <c r="A28" s="13" t="inlineStr">
        <is>
          <t>Valeur minimale de l'échelle</t>
        </is>
      </c>
      <c r="B28" s="9">
        <f>IF(COUNT($B$8)=1,$B$8,"")</f>
        <v/>
      </c>
      <c r="C28" s="7" t="n">
        <v>5</v>
      </c>
      <c r="D28" s="14" t="n">
        <v>20.44</v>
      </c>
      <c r="E28" s="15">
        <f>IF(AND(COUNT(D28)=1,COUNT(B28)=1),(D28-B28)/B28*100,"")</f>
        <v/>
      </c>
      <c r="F28" s="7">
        <f>IF(OR(E28="",COUNT($B$13)=0),"",IF(ABS(E28)&lt;=$B$13,"Conforme","Non conforme"))</f>
        <v/>
      </c>
      <c r="G28" s="9">
        <f>IF(E28="","",ABS(E28))</f>
        <v/>
      </c>
    </row>
    <row r="29">
      <c r="A29" s="13" t="inlineStr">
        <is>
          <t>60 % du maximum</t>
        </is>
      </c>
      <c r="B29" s="9">
        <f>IF(COUNT($B$9)=1,ROUND(0.6*$B$9,2),"")</f>
        <v/>
      </c>
      <c r="C29" s="7" t="n">
        <v>1</v>
      </c>
      <c r="D29" s="14" t="n">
        <v>61.32</v>
      </c>
      <c r="E29" s="15">
        <f>IF(AND(COUNT(D29)=1,COUNT(B29)=1),(D29-B29)/B29*100,"")</f>
        <v/>
      </c>
      <c r="F29" s="7">
        <f>IF(OR(E29="",COUNT($B$13)=0),"",IF(ABS(E29)&lt;=$B$13,"Conforme","Non conforme"))</f>
        <v/>
      </c>
      <c r="G29" s="9">
        <f>IF(E29="","",ABS(E29))</f>
        <v/>
      </c>
    </row>
    <row r="30">
      <c r="A30" s="13" t="inlineStr">
        <is>
          <t>60 % du maximum</t>
        </is>
      </c>
      <c r="B30" s="9">
        <f>IF(COUNT($B$9)=1,ROUND(0.6*$B$9,2),"")</f>
        <v/>
      </c>
      <c r="C30" s="7" t="n">
        <v>2</v>
      </c>
      <c r="D30" s="14" t="n">
        <v>61.05</v>
      </c>
      <c r="E30" s="15">
        <f>IF(AND(COUNT(D30)=1,COUNT(B30)=1),(D30-B30)/B30*100,"")</f>
        <v/>
      </c>
      <c r="F30" s="7">
        <f>IF(OR(E30="",COUNT($B$13)=0),"",IF(ABS(E30)&lt;=$B$13,"Conforme","Non conforme"))</f>
        <v/>
      </c>
      <c r="G30" s="9">
        <f>IF(E30="","",ABS(E30))</f>
        <v/>
      </c>
    </row>
    <row r="31">
      <c r="A31" s="13" t="inlineStr">
        <is>
          <t>60 % du maximum</t>
        </is>
      </c>
      <c r="B31" s="9">
        <f>IF(COUNT($B$9)=1,ROUND(0.6*$B$9,2),"")</f>
        <v/>
      </c>
      <c r="C31" s="7" t="n">
        <v>3</v>
      </c>
      <c r="D31" s="14" t="n">
        <v>61.58</v>
      </c>
      <c r="E31" s="15">
        <f>IF(AND(COUNT(D31)=1,COUNT(B31)=1),(D31-B31)/B31*100,"")</f>
        <v/>
      </c>
      <c r="F31" s="7">
        <f>IF(OR(E31="",COUNT($B$13)=0),"",IF(ABS(E31)&lt;=$B$13,"Conforme","Non conforme"))</f>
        <v/>
      </c>
      <c r="G31" s="9">
        <f>IF(E31="","",ABS(E31))</f>
        <v/>
      </c>
    </row>
    <row r="32">
      <c r="A32" s="13" t="inlineStr">
        <is>
          <t>60 % du maximum</t>
        </is>
      </c>
      <c r="B32" s="9">
        <f>IF(COUNT($B$9)=1,ROUND(0.6*$B$9,2),"")</f>
        <v/>
      </c>
      <c r="C32" s="7" t="n">
        <v>4</v>
      </c>
      <c r="D32" s="14" t="n">
        <v>61.21</v>
      </c>
      <c r="E32" s="15">
        <f>IF(AND(COUNT(D32)=1,COUNT(B32)=1),(D32-B32)/B32*100,"")</f>
        <v/>
      </c>
      <c r="F32" s="7">
        <f>IF(OR(E32="",COUNT($B$13)=0),"",IF(ABS(E32)&lt;=$B$13,"Conforme","Non conforme"))</f>
        <v/>
      </c>
      <c r="G32" s="9">
        <f>IF(E32="","",ABS(E32))</f>
        <v/>
      </c>
    </row>
    <row r="33">
      <c r="A33" s="13" t="inlineStr">
        <is>
          <t>60 % du maximum</t>
        </is>
      </c>
      <c r="B33" s="9">
        <f>IF(COUNT($B$9)=1,ROUND(0.6*$B$9,2),"")</f>
        <v/>
      </c>
      <c r="C33" s="7" t="n">
        <v>5</v>
      </c>
      <c r="D33" s="14" t="n">
        <v>61.44</v>
      </c>
      <c r="E33" s="15">
        <f>IF(AND(COUNT(D33)=1,COUNT(B33)=1),(D33-B33)/B33*100,"")</f>
        <v/>
      </c>
      <c r="F33" s="7">
        <f>IF(OR(E33="",COUNT($B$13)=0),"",IF(ABS(E33)&lt;=$B$13,"Conforme","Non conforme"))</f>
        <v/>
      </c>
      <c r="G33" s="9">
        <f>IF(E33="","",ABS(E33))</f>
        <v/>
      </c>
    </row>
    <row r="34">
      <c r="A34" s="13" t="inlineStr">
        <is>
          <t>100 % du maximum</t>
        </is>
      </c>
      <c r="B34" s="9">
        <f>IF(COUNT($B$9)=1,$B$9,"")</f>
        <v/>
      </c>
      <c r="C34" s="7" t="n">
        <v>1</v>
      </c>
      <c r="D34" s="14" t="n">
        <v>103.4</v>
      </c>
      <c r="E34" s="15">
        <f>IF(AND(COUNT(D34)=1,COUNT(B34)=1),(D34-B34)/B34*100,"")</f>
        <v/>
      </c>
      <c r="F34" s="7">
        <f>IF(OR(E34="",COUNT($B$13)=0),"",IF(ABS(E34)&lt;=$B$13,"Conforme","Non conforme"))</f>
        <v/>
      </c>
      <c r="G34" s="9">
        <f>IF(E34="","",ABS(E34))</f>
        <v/>
      </c>
    </row>
    <row r="35">
      <c r="A35" s="13" t="inlineStr">
        <is>
          <t>100 % du maximum</t>
        </is>
      </c>
      <c r="B35" s="9">
        <f>IF(COUNT($B$9)=1,$B$9,"")</f>
        <v/>
      </c>
      <c r="C35" s="7" t="n">
        <v>2</v>
      </c>
      <c r="D35" s="14" t="n">
        <v>104.1</v>
      </c>
      <c r="E35" s="15">
        <f>IF(AND(COUNT(D35)=1,COUNT(B35)=1),(D35-B35)/B35*100,"")</f>
        <v/>
      </c>
      <c r="F35" s="7">
        <f>IF(OR(E35="",COUNT($B$13)=0),"",IF(ABS(E35)&lt;=$B$13,"Conforme","Non conforme"))</f>
        <v/>
      </c>
      <c r="G35" s="9">
        <f>IF(E35="","",ABS(E35))</f>
        <v/>
      </c>
    </row>
    <row r="36">
      <c r="A36" s="13" t="inlineStr">
        <is>
          <t>100 % du maximum</t>
        </is>
      </c>
      <c r="B36" s="9">
        <f>IF(COUNT($B$9)=1,$B$9,"")</f>
        <v/>
      </c>
      <c r="C36" s="7" t="n">
        <v>3</v>
      </c>
      <c r="D36" s="14" t="n">
        <v>103.7</v>
      </c>
      <c r="E36" s="15">
        <f>IF(AND(COUNT(D36)=1,COUNT(B36)=1),(D36-B36)/B36*100,"")</f>
        <v/>
      </c>
      <c r="F36" s="7">
        <f>IF(OR(E36="",COUNT($B$13)=0),"",IF(ABS(E36)&lt;=$B$13,"Conforme","Non conforme"))</f>
        <v/>
      </c>
      <c r="G36" s="9">
        <f>IF(E36="","",ABS(E36))</f>
        <v/>
      </c>
    </row>
    <row r="37">
      <c r="A37" s="13" t="inlineStr">
        <is>
          <t>100 % du maximum</t>
        </is>
      </c>
      <c r="B37" s="9">
        <f>IF(COUNT($B$9)=1,$B$9,"")</f>
        <v/>
      </c>
      <c r="C37" s="7" t="n">
        <v>4</v>
      </c>
      <c r="D37" s="14" t="n">
        <v>103.6</v>
      </c>
      <c r="E37" s="15">
        <f>IF(AND(COUNT(D37)=1,COUNT(B37)=1),(D37-B37)/B37*100,"")</f>
        <v/>
      </c>
      <c r="F37" s="7">
        <f>IF(OR(E37="",COUNT($B$13)=0),"",IF(ABS(E37)&lt;=$B$13,"Conforme","Non conforme"))</f>
        <v/>
      </c>
      <c r="G37" s="9">
        <f>IF(E37="","",ABS(E37))</f>
        <v/>
      </c>
    </row>
    <row r="38">
      <c r="A38" s="13" t="inlineStr">
        <is>
          <t>100 % du maximum</t>
        </is>
      </c>
      <c r="B38" s="9">
        <f>IF(COUNT($B$9)=1,$B$9,"")</f>
        <v/>
      </c>
      <c r="C38" s="7" t="n">
        <v>5</v>
      </c>
      <c r="D38" s="14" t="n">
        <v>103.9</v>
      </c>
      <c r="E38" s="15">
        <f>IF(AND(COUNT(D38)=1,COUNT(B38)=1),(D38-B38)/B38*100,"")</f>
        <v/>
      </c>
      <c r="F38" s="7">
        <f>IF(OR(E38="",COUNT($B$13)=0),"",IF(ABS(E38)&lt;=$B$13,"Conforme","Non conforme"))</f>
        <v/>
      </c>
      <c r="G38" s="9">
        <f>IF(E38="","",ABS(E38))</f>
        <v/>
      </c>
    </row>
    <row r="41">
      <c r="A41" s="5" t="inlineStr">
        <is>
          <t>Après ajustage : à remplir seulement si la clé a été ajustée</t>
        </is>
      </c>
    </row>
    <row r="42">
      <c r="A42" s="12" t="inlineStr">
        <is>
          <t>Point d'essai</t>
        </is>
      </c>
      <c r="B42" s="12" t="inlineStr">
        <is>
          <t>Valeur de réglage</t>
        </is>
      </c>
      <c r="C42" s="12" t="inlineStr">
        <is>
          <t>Relevé</t>
        </is>
      </c>
      <c r="D42" s="12" t="inlineStr">
        <is>
          <t>Relevé du testeur</t>
        </is>
      </c>
      <c r="E42" s="12" t="inlineStr">
        <is>
          <t>Écart (%)</t>
        </is>
      </c>
      <c r="F42" s="12" t="inlineStr">
        <is>
          <t>Résultat</t>
        </is>
      </c>
      <c r="G42" s="12" t="inlineStr">
        <is>
          <t>Écart absolu (%)</t>
        </is>
      </c>
    </row>
    <row r="43">
      <c r="A43" s="13" t="inlineStr">
        <is>
          <t>Valeur minimale de l'échelle</t>
        </is>
      </c>
      <c r="B43" s="9">
        <f>IF(COUNT($B$8)=1,$B$8,"")</f>
        <v/>
      </c>
      <c r="C43" s="7" t="n">
        <v>1</v>
      </c>
      <c r="D43" s="14" t="n">
        <v>20.18</v>
      </c>
      <c r="E43" s="15">
        <f>IF(AND(COUNT(D43)=1,COUNT(B43)=1),(D43-B43)/B43*100,"")</f>
        <v/>
      </c>
      <c r="F43" s="7">
        <f>IF(OR(E43="",COUNT($B$13)=0),"",IF(ABS(E43)&lt;=$B$13,"Conforme","Non conforme"))</f>
        <v/>
      </c>
      <c r="G43" s="9">
        <f>IF(E43="","",ABS(E43))</f>
        <v/>
      </c>
    </row>
    <row r="44">
      <c r="A44" s="13" t="inlineStr">
        <is>
          <t>Valeur minimale de l'échelle</t>
        </is>
      </c>
      <c r="B44" s="9">
        <f>IF(COUNT($B$8)=1,$B$8,"")</f>
        <v/>
      </c>
      <c r="C44" s="7" t="n">
        <v>2</v>
      </c>
      <c r="D44" s="14" t="n">
        <v>20.25</v>
      </c>
      <c r="E44" s="15">
        <f>IF(AND(COUNT(D44)=1,COUNT(B44)=1),(D44-B44)/B44*100,"")</f>
        <v/>
      </c>
      <c r="F44" s="7">
        <f>IF(OR(E44="",COUNT($B$13)=0),"",IF(ABS(E44)&lt;=$B$13,"Conforme","Non conforme"))</f>
        <v/>
      </c>
      <c r="G44" s="9">
        <f>IF(E44="","",ABS(E44))</f>
        <v/>
      </c>
    </row>
    <row r="45">
      <c r="A45" s="13" t="inlineStr">
        <is>
          <t>Valeur minimale de l'échelle</t>
        </is>
      </c>
      <c r="B45" s="9">
        <f>IF(COUNT($B$8)=1,$B$8,"")</f>
        <v/>
      </c>
      <c r="C45" s="7" t="n">
        <v>3</v>
      </c>
      <c r="D45" s="14" t="n">
        <v>20.12</v>
      </c>
      <c r="E45" s="15">
        <f>IF(AND(COUNT(D45)=1,COUNT(B45)=1),(D45-B45)/B45*100,"")</f>
        <v/>
      </c>
      <c r="F45" s="7">
        <f>IF(OR(E45="",COUNT($B$13)=0),"",IF(ABS(E45)&lt;=$B$13,"Conforme","Non conforme"))</f>
        <v/>
      </c>
      <c r="G45" s="9">
        <f>IF(E45="","",ABS(E45))</f>
        <v/>
      </c>
    </row>
    <row r="46">
      <c r="A46" s="13" t="inlineStr">
        <is>
          <t>Valeur minimale de l'échelle</t>
        </is>
      </c>
      <c r="B46" s="9">
        <f>IF(COUNT($B$8)=1,$B$8,"")</f>
        <v/>
      </c>
      <c r="C46" s="7" t="n">
        <v>4</v>
      </c>
      <c r="D46" s="14" t="n">
        <v>20.3</v>
      </c>
      <c r="E46" s="15">
        <f>IF(AND(COUNT(D46)=1,COUNT(B46)=1),(D46-B46)/B46*100,"")</f>
        <v/>
      </c>
      <c r="F46" s="7">
        <f>IF(OR(E46="",COUNT($B$13)=0),"",IF(ABS(E46)&lt;=$B$13,"Conforme","Non conforme"))</f>
        <v/>
      </c>
      <c r="G46" s="9">
        <f>IF(E46="","",ABS(E46))</f>
        <v/>
      </c>
    </row>
    <row r="47">
      <c r="A47" s="13" t="inlineStr">
        <is>
          <t>Valeur minimale de l'échelle</t>
        </is>
      </c>
      <c r="B47" s="9">
        <f>IF(COUNT($B$8)=1,$B$8,"")</f>
        <v/>
      </c>
      <c r="C47" s="7" t="n">
        <v>5</v>
      </c>
      <c r="D47" s="14" t="n">
        <v>20.21</v>
      </c>
      <c r="E47" s="15">
        <f>IF(AND(COUNT(D47)=1,COUNT(B47)=1),(D47-B47)/B47*100,"")</f>
        <v/>
      </c>
      <c r="F47" s="7">
        <f>IF(OR(E47="",COUNT($B$13)=0),"",IF(ABS(E47)&lt;=$B$13,"Conforme","Non conforme"))</f>
        <v/>
      </c>
      <c r="G47" s="9">
        <f>IF(E47="","",ABS(E47))</f>
        <v/>
      </c>
    </row>
    <row r="48">
      <c r="A48" s="13" t="inlineStr">
        <is>
          <t>60 % du maximum</t>
        </is>
      </c>
      <c r="B48" s="9">
        <f>IF(COUNT($B$9)=1,ROUND(0.6*$B$9,2),"")</f>
        <v/>
      </c>
      <c r="C48" s="7" t="n">
        <v>1</v>
      </c>
      <c r="D48" s="14" t="n">
        <v>60.42</v>
      </c>
      <c r="E48" s="15">
        <f>IF(AND(COUNT(D48)=1,COUNT(B48)=1),(D48-B48)/B48*100,"")</f>
        <v/>
      </c>
      <c r="F48" s="7">
        <f>IF(OR(E48="",COUNT($B$13)=0),"",IF(ABS(E48)&lt;=$B$13,"Conforme","Non conforme"))</f>
        <v/>
      </c>
      <c r="G48" s="9">
        <f>IF(E48="","",ABS(E48))</f>
        <v/>
      </c>
    </row>
    <row r="49">
      <c r="A49" s="13" t="inlineStr">
        <is>
          <t>60 % du maximum</t>
        </is>
      </c>
      <c r="B49" s="9">
        <f>IF(COUNT($B$9)=1,ROUND(0.6*$B$9,2),"")</f>
        <v/>
      </c>
      <c r="C49" s="7" t="n">
        <v>2</v>
      </c>
      <c r="D49" s="14" t="n">
        <v>60.65</v>
      </c>
      <c r="E49" s="15">
        <f>IF(AND(COUNT(D49)=1,COUNT(B49)=1),(D49-B49)/B49*100,"")</f>
        <v/>
      </c>
      <c r="F49" s="7">
        <f>IF(OR(E49="",COUNT($B$13)=0),"",IF(ABS(E49)&lt;=$B$13,"Conforme","Non conforme"))</f>
        <v/>
      </c>
      <c r="G49" s="9">
        <f>IF(E49="","",ABS(E49))</f>
        <v/>
      </c>
    </row>
    <row r="50">
      <c r="A50" s="13" t="inlineStr">
        <is>
          <t>60 % du maximum</t>
        </is>
      </c>
      <c r="B50" s="9">
        <f>IF(COUNT($B$9)=1,ROUND(0.6*$B$9,2),"")</f>
        <v/>
      </c>
      <c r="C50" s="7" t="n">
        <v>3</v>
      </c>
      <c r="D50" s="14" t="n">
        <v>60.38</v>
      </c>
      <c r="E50" s="15">
        <f>IF(AND(COUNT(D50)=1,COUNT(B50)=1),(D50-B50)/B50*100,"")</f>
        <v/>
      </c>
      <c r="F50" s="7">
        <f>IF(OR(E50="",COUNT($B$13)=0),"",IF(ABS(E50)&lt;=$B$13,"Conforme","Non conforme"))</f>
        <v/>
      </c>
      <c r="G50" s="9">
        <f>IF(E50="","",ABS(E50))</f>
        <v/>
      </c>
    </row>
    <row r="51">
      <c r="A51" s="13" t="inlineStr">
        <is>
          <t>60 % du maximum</t>
        </is>
      </c>
      <c r="B51" s="9">
        <f>IF(COUNT($B$9)=1,ROUND(0.6*$B$9,2),"")</f>
        <v/>
      </c>
      <c r="C51" s="7" t="n">
        <v>4</v>
      </c>
      <c r="D51" s="14" t="n">
        <v>60.57</v>
      </c>
      <c r="E51" s="15">
        <f>IF(AND(COUNT(D51)=1,COUNT(B51)=1),(D51-B51)/B51*100,"")</f>
        <v/>
      </c>
      <c r="F51" s="7">
        <f>IF(OR(E51="",COUNT($B$13)=0),"",IF(ABS(E51)&lt;=$B$13,"Conforme","Non conforme"))</f>
        <v/>
      </c>
      <c r="G51" s="9">
        <f>IF(E51="","",ABS(E51))</f>
        <v/>
      </c>
    </row>
    <row r="52">
      <c r="A52" s="13" t="inlineStr">
        <is>
          <t>60 % du maximum</t>
        </is>
      </c>
      <c r="B52" s="9">
        <f>IF(COUNT($B$9)=1,ROUND(0.6*$B$9,2),"")</f>
        <v/>
      </c>
      <c r="C52" s="7" t="n">
        <v>5</v>
      </c>
      <c r="D52" s="14" t="n">
        <v>60.49</v>
      </c>
      <c r="E52" s="15">
        <f>IF(AND(COUNT(D52)=1,COUNT(B52)=1),(D52-B52)/B52*100,"")</f>
        <v/>
      </c>
      <c r="F52" s="7">
        <f>IF(OR(E52="",COUNT($B$13)=0),"",IF(ABS(E52)&lt;=$B$13,"Conforme","Non conforme"))</f>
        <v/>
      </c>
      <c r="G52" s="9">
        <f>IF(E52="","",ABS(E52))</f>
        <v/>
      </c>
    </row>
    <row r="53">
      <c r="A53" s="13" t="inlineStr">
        <is>
          <t>100 % du maximum</t>
        </is>
      </c>
      <c r="B53" s="9">
        <f>IF(COUNT($B$9)=1,$B$9,"")</f>
        <v/>
      </c>
      <c r="C53" s="7" t="n">
        <v>1</v>
      </c>
      <c r="D53" s="14" t="n">
        <v>100.8</v>
      </c>
      <c r="E53" s="15">
        <f>IF(AND(COUNT(D53)=1,COUNT(B53)=1),(D53-B53)/B53*100,"")</f>
        <v/>
      </c>
      <c r="F53" s="7">
        <f>IF(OR(E53="",COUNT($B$13)=0),"",IF(ABS(E53)&lt;=$B$13,"Conforme","Non conforme"))</f>
        <v/>
      </c>
      <c r="G53" s="9">
        <f>IF(E53="","",ABS(E53))</f>
        <v/>
      </c>
    </row>
    <row r="54">
      <c r="A54" s="13" t="inlineStr">
        <is>
          <t>100 % du maximum</t>
        </is>
      </c>
      <c r="B54" s="9">
        <f>IF(COUNT($B$9)=1,$B$9,"")</f>
        <v/>
      </c>
      <c r="C54" s="7" t="n">
        <v>2</v>
      </c>
      <c r="D54" s="14" t="n">
        <v>101.3</v>
      </c>
      <c r="E54" s="15">
        <f>IF(AND(COUNT(D54)=1,COUNT(B54)=1),(D54-B54)/B54*100,"")</f>
        <v/>
      </c>
      <c r="F54" s="7">
        <f>IF(OR(E54="",COUNT($B$13)=0),"",IF(ABS(E54)&lt;=$B$13,"Conforme","Non conforme"))</f>
        <v/>
      </c>
      <c r="G54" s="9">
        <f>IF(E54="","",ABS(E54))</f>
        <v/>
      </c>
    </row>
    <row r="55">
      <c r="A55" s="13" t="inlineStr">
        <is>
          <t>100 % du maximum</t>
        </is>
      </c>
      <c r="B55" s="9">
        <f>IF(COUNT($B$9)=1,$B$9,"")</f>
        <v/>
      </c>
      <c r="C55" s="7" t="n">
        <v>3</v>
      </c>
      <c r="D55" s="14" t="n">
        <v>100.5</v>
      </c>
      <c r="E55" s="15">
        <f>IF(AND(COUNT(D55)=1,COUNT(B55)=1),(D55-B55)/B55*100,"")</f>
        <v/>
      </c>
      <c r="F55" s="7">
        <f>IF(OR(E55="",COUNT($B$13)=0),"",IF(ABS(E55)&lt;=$B$13,"Conforme","Non conforme"))</f>
        <v/>
      </c>
      <c r="G55" s="9">
        <f>IF(E55="","",ABS(E55))</f>
        <v/>
      </c>
    </row>
    <row r="56">
      <c r="A56" s="13" t="inlineStr">
        <is>
          <t>100 % du maximum</t>
        </is>
      </c>
      <c r="B56" s="9">
        <f>IF(COUNT($B$9)=1,$B$9,"")</f>
        <v/>
      </c>
      <c r="C56" s="7" t="n">
        <v>4</v>
      </c>
      <c r="D56" s="14" t="n">
        <v>101.1</v>
      </c>
      <c r="E56" s="15">
        <f>IF(AND(COUNT(D56)=1,COUNT(B56)=1),(D56-B56)/B56*100,"")</f>
        <v/>
      </c>
      <c r="F56" s="7">
        <f>IF(OR(E56="",COUNT($B$13)=0),"",IF(ABS(E56)&lt;=$B$13,"Conforme","Non conforme"))</f>
        <v/>
      </c>
      <c r="G56" s="9">
        <f>IF(E56="","",ABS(E56))</f>
        <v/>
      </c>
    </row>
    <row r="57">
      <c r="A57" s="13" t="inlineStr">
        <is>
          <t>100 % du maximum</t>
        </is>
      </c>
      <c r="B57" s="9">
        <f>IF(COUNT($B$9)=1,$B$9,"")</f>
        <v/>
      </c>
      <c r="C57" s="7" t="n">
        <v>5</v>
      </c>
      <c r="D57" s="14" t="n">
        <v>100.9</v>
      </c>
      <c r="E57" s="15">
        <f>IF(AND(COUNT(D57)=1,COUNT(B57)=1),(D57-B57)/B57*100,"")</f>
        <v/>
      </c>
      <c r="F57" s="7">
        <f>IF(OR(E57="",COUNT($B$13)=0),"",IF(ABS(E57)&lt;=$B$13,"Conforme","Non conforme"))</f>
        <v/>
      </c>
      <c r="G57" s="9">
        <f>IF(E57="","",ABS(E57))</f>
        <v/>
      </c>
    </row>
    <row r="59">
      <c r="A59" t="inlineStr">
        <is>
          <t>Écart (%) = (relevé du testeur - valeur de réglage) / valeur de réglage x 100, comme dans l'ISO 6789-1. Chaque relevé doit être dans la tolérance, pris seul.</t>
        </is>
      </c>
    </row>
    <row r="60">
      <c r="A60" s="16" t="inlineStr">
        <is>
          <t>Données d'exemple, inventées pour l'illustration. Le relevé 2 à 100 N·m vaut 104,10 N·m, soit +4,10 %, hors de ±4 %. La clé était donc non conforme avant ajustage. Elle a été ajustée et elle est conforme après ajustage.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Axiospec</dc:creator>
  <dc:title>Fiche d'étalonnage de clé dynamométrique</dc:title>
  <dcterms:created xsi:type="dcterms:W3CDTF">2026-11-01T18:44:53Z</dcterms:created>
  <dcterms:modified xsi:type="dcterms:W3CDTF">2026-11-01T18:44:53Z</dcterms:modified>
</cp:coreProperties>
</file>